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ebraives/Box Sync/*TWC Shared Files/App Files/Admin/Pricing and Support Contract Notes/Most current version of Bulk App Pricing and Contract/"/>
    </mc:Choice>
  </mc:AlternateContent>
  <xr:revisionPtr revIDLastSave="0" documentId="8_{A9BF5B35-AD14-D049-AD72-0F8DD2CB2C6D}" xr6:coauthVersionLast="36" xr6:coauthVersionMax="36" xr10:uidLastSave="{00000000-0000-0000-0000-000000000000}"/>
  <bookViews>
    <workbookView xWindow="-22920" yWindow="-840" windowWidth="20240" windowHeight="11620" tabRatio="500" xr2:uid="{00000000-000D-0000-FFFF-FFFF00000000}"/>
  </bookViews>
  <sheets>
    <sheet name="Sheet1" sheetId="1" r:id="rId1"/>
  </sheets>
  <definedNames>
    <definedName name="_xlnm.Print_Area" localSheetId="0">Sheet1!$A$1:$K$50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2" i="1"/>
  <c r="E42" i="1" s="1"/>
  <c r="F42" i="1" s="1"/>
  <c r="G42" i="1" s="1"/>
  <c r="G17" i="1"/>
  <c r="G25" i="1" s="1"/>
  <c r="D41" i="1"/>
  <c r="E41" i="1" s="1"/>
  <c r="F41" i="1" s="1"/>
  <c r="G41" i="1" s="1"/>
  <c r="D40" i="1"/>
  <c r="E40" i="1" s="1"/>
  <c r="F40" i="1" s="1"/>
  <c r="G40" i="1" s="1"/>
  <c r="E39" i="1"/>
  <c r="F39" i="1" s="1"/>
  <c r="G39" i="1" s="1"/>
  <c r="D25" i="1"/>
  <c r="E25" i="1"/>
  <c r="D24" i="1"/>
  <c r="E24" i="1"/>
  <c r="D23" i="1"/>
  <c r="E23" i="1"/>
  <c r="D22" i="1"/>
  <c r="E22" i="1"/>
  <c r="G16" i="1"/>
  <c r="H16" i="1" s="1"/>
  <c r="G24" i="1"/>
  <c r="H24" i="1" s="1"/>
  <c r="G15" i="1"/>
  <c r="G23" i="1"/>
  <c r="H23" i="1"/>
  <c r="G14" i="1"/>
  <c r="G22" i="1" s="1"/>
  <c r="D17" i="1"/>
  <c r="D16" i="1"/>
  <c r="E16" i="1"/>
  <c r="D15" i="1"/>
  <c r="E15" i="1"/>
  <c r="D14" i="1"/>
  <c r="E14" i="1"/>
  <c r="D33" i="1"/>
  <c r="E33" i="1"/>
  <c r="D32" i="1"/>
  <c r="D31" i="1"/>
  <c r="E31" i="1" s="1"/>
  <c r="D30" i="1"/>
  <c r="E30" i="1"/>
  <c r="E32" i="1"/>
  <c r="H8" i="1"/>
  <c r="H7" i="1"/>
  <c r="H6" i="1"/>
  <c r="H9" i="1"/>
  <c r="H15" i="1"/>
  <c r="E17" i="1"/>
  <c r="E9" i="1"/>
  <c r="E8" i="1"/>
  <c r="E7" i="1"/>
  <c r="E6" i="1"/>
  <c r="G32" i="1"/>
  <c r="H32" i="1" s="1"/>
  <c r="H14" i="1"/>
  <c r="G31" i="1"/>
  <c r="H31" i="1"/>
  <c r="H39" i="1"/>
  <c r="H42" i="1" l="1"/>
  <c r="I42" i="1" s="1"/>
  <c r="H41" i="1"/>
  <c r="I41" i="1" s="1"/>
  <c r="G33" i="1"/>
  <c r="H33" i="1" s="1"/>
  <c r="H25" i="1"/>
  <c r="G30" i="1"/>
  <c r="H30" i="1" s="1"/>
  <c r="H22" i="1"/>
  <c r="I39" i="1"/>
  <c r="H40" i="1"/>
  <c r="I40" i="1" s="1"/>
  <c r="H17" i="1"/>
</calcChain>
</file>

<file path=xl/sharedStrings.xml><?xml version="1.0" encoding="utf-8"?>
<sst xmlns="http://schemas.openxmlformats.org/spreadsheetml/2006/main" count="104" uniqueCount="49">
  <si>
    <t xml:space="preserve"> </t>
  </si>
  <si>
    <t>Optional Support Contract/month</t>
  </si>
  <si>
    <t>up to 99</t>
  </si>
  <si>
    <t>100 to 249</t>
  </si>
  <si>
    <t>250 to 499</t>
  </si>
  <si>
    <t>over 500</t>
  </si>
  <si>
    <t>Price Calculator:</t>
  </si>
  <si>
    <t>3 months</t>
  </si>
  <si>
    <t>6 months</t>
  </si>
  <si>
    <t>12 months</t>
  </si>
  <si>
    <t>Optional Support Contract Price for 12 months</t>
  </si>
  <si>
    <t>Optional Support Contract Price for 6 months</t>
  </si>
  <si>
    <t xml:space="preserve">Optional Support Contract </t>
  </si>
  <si>
    <t>Optional Support Contract price reduced by 7%</t>
  </si>
  <si>
    <t>Optional Support Contract price reduced by 15%</t>
  </si>
  <si>
    <t># of App User Licenses</t>
  </si>
  <si>
    <t>App Price/User over 3 mons</t>
  </si>
  <si>
    <t>Price/Month/ User</t>
  </si>
  <si>
    <t># of User Licenses</t>
  </si>
  <si>
    <t>Price/Month /User License</t>
  </si>
  <si>
    <t>Total Cost of App User Licenses</t>
  </si>
  <si>
    <t>Monthly App price reduced by   $.20/Month /User License</t>
  </si>
  <si>
    <t>Monthly App price reduced by   $.40/Month /User License</t>
  </si>
  <si>
    <t>Optional Support Contract</t>
  </si>
  <si>
    <r>
      <t xml:space="preserve">Price/User
</t>
    </r>
    <r>
      <rPr>
        <b/>
        <sz val="12"/>
        <color theme="1"/>
        <rFont val="Calibri (Body)"/>
      </rPr>
      <t xml:space="preserve"> (for duration of contract)</t>
    </r>
  </si>
  <si>
    <t>3-Month App Subscription</t>
  </si>
  <si>
    <t>6-Month App Subscription</t>
  </si>
  <si>
    <t>12-Month App Subscription</t>
  </si>
  <si>
    <t>Subscription Term (months)</t>
  </si>
  <si>
    <t xml:space="preserve">Notes about bulk app subscriptions: </t>
  </si>
  <si>
    <t xml:space="preserve">A subscription provides each paid user license with access to the complete Walking Classroom Podcasts library. (191 podcasts) </t>
  </si>
  <si>
    <t xml:space="preserve">Internet access is required when the podcast is initially selected. Aftter a minute or so of buffering, users can walk outdoors and away from Wi-Fi signal. </t>
  </si>
  <si>
    <t>This is a web-based app that is accessed via a web browser. Do not download from the app stores.</t>
  </si>
  <si>
    <t>Users will be pre-registered after purchase.</t>
  </si>
  <si>
    <t xml:space="preserve">Our Privacy Policy can be viewed here: https://www.thewalkingclassroom.org/privacy-policy-app/ </t>
  </si>
  <si>
    <t>To see price, enter number of user licenses here  &gt;&gt;&gt;</t>
  </si>
  <si>
    <t>9-Month App Subscription</t>
  </si>
  <si>
    <t>Monthly App price reduced by   $.30/Month /User License</t>
  </si>
  <si>
    <t>Optional Support Contract price reduced by 10%</t>
  </si>
  <si>
    <t>Optional Support Contract Price for 9 months</t>
  </si>
  <si>
    <t>App Price/User over 9 mons</t>
  </si>
  <si>
    <t>App Price/User over 12 mons</t>
  </si>
  <si>
    <t>App Price/User over 6 mons</t>
  </si>
  <si>
    <t>Optional Support Contract Price for 3 months</t>
  </si>
  <si>
    <t>9 months</t>
  </si>
  <si>
    <t xml:space="preserve">Use our price calculator at the bottom of this screen to calculate app costs for your students at varying subscription lengths. </t>
  </si>
  <si>
    <r>
      <rPr>
        <b/>
        <sz val="26"/>
        <color theme="0"/>
        <rFont val="Calibri (Body)"/>
      </rPr>
      <t>Web-Based App Bulk Pricing &amp; Optional Support Contract</t>
    </r>
    <r>
      <rPr>
        <b/>
        <sz val="20"/>
        <color theme="0"/>
        <rFont val="Calibri (Body)"/>
      </rPr>
      <t xml:space="preserve"> 
</t>
    </r>
    <r>
      <rPr>
        <b/>
        <sz val="20"/>
        <color theme="1"/>
        <rFont val="Calibri (Body)"/>
      </rPr>
      <t xml:space="preserve">  3-Month, 6-Month, 9-Month, and 12-Month Options  </t>
    </r>
  </si>
  <si>
    <t xml:space="preserve"> up to 99</t>
  </si>
  <si>
    <t>TOTAL COST including Support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</si>
</sst>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 (Body)"/>
    </font>
    <font>
      <b/>
      <sz val="12"/>
      <color theme="1"/>
      <name val="Calibri (Body)"/>
    </font>
    <font>
      <b/>
      <sz val="18"/>
      <color theme="0"/>
      <name val="Calibri"/>
      <family val="2"/>
      <scheme val="minor"/>
    </font>
    <font>
      <b/>
      <sz val="26"/>
      <color theme="0"/>
      <name val="Calibri (Body)"/>
    </font>
    <font>
      <b/>
      <sz val="11"/>
      <color theme="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"/>
      <family val="2"/>
      <scheme val="minor"/>
    </font>
    <font>
      <b/>
      <sz val="14"/>
      <color theme="0"/>
      <name val="Calibri (Body)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EBE45"/>
        <bgColor indexed="64"/>
      </patternFill>
    </fill>
    <fill>
      <patternFill patternType="solid">
        <fgColor rgb="FF2B857B"/>
        <bgColor indexed="64"/>
      </patternFill>
    </fill>
    <fill>
      <patternFill patternType="solid">
        <fgColor rgb="FF2B857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5A3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9" fontId="0" fillId="0" borderId="0" xfId="2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9" fontId="0" fillId="0" borderId="0" xfId="2" applyFont="1" applyFill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44" fontId="0" fillId="7" borderId="0" xfId="1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4" xfId="1" applyFont="1" applyBorder="1" applyAlignment="1" applyProtection="1">
      <alignment horizontal="center" vertical="center"/>
    </xf>
    <xf numFmtId="44" fontId="0" fillId="0" borderId="10" xfId="1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0" fillId="0" borderId="9" xfId="1" applyFont="1" applyBorder="1" applyAlignment="1" applyProtection="1">
      <alignment horizontal="center" vertical="center"/>
    </xf>
    <xf numFmtId="3" fontId="2" fillId="3" borderId="2" xfId="0" applyNumberFormat="1" applyFont="1" applyFill="1" applyBorder="1" applyAlignment="1" applyProtection="1">
      <alignment horizontal="center" vertical="center"/>
    </xf>
    <xf numFmtId="44" fontId="0" fillId="0" borderId="2" xfId="1" applyFont="1" applyFill="1" applyBorder="1" applyAlignment="1" applyProtection="1">
      <alignment horizontal="center" vertical="center"/>
    </xf>
    <xf numFmtId="0" fontId="2" fillId="0" borderId="11" xfId="0" applyFont="1" applyBorder="1" applyProtection="1"/>
    <xf numFmtId="44" fontId="0" fillId="0" borderId="11" xfId="1" applyFont="1" applyBorder="1" applyProtection="1"/>
    <xf numFmtId="44" fontId="0" fillId="7" borderId="14" xfId="1" applyFont="1" applyFill="1" applyBorder="1" applyProtection="1"/>
    <xf numFmtId="164" fontId="0" fillId="0" borderId="13" xfId="1" applyNumberFormat="1" applyFont="1" applyBorder="1" applyProtection="1"/>
    <xf numFmtId="164" fontId="0" fillId="0" borderId="11" xfId="1" applyNumberFormat="1" applyFont="1" applyBorder="1" applyProtection="1"/>
    <xf numFmtId="0" fontId="2" fillId="0" borderId="2" xfId="0" applyFont="1" applyBorder="1" applyProtection="1"/>
    <xf numFmtId="44" fontId="0" fillId="0" borderId="4" xfId="1" applyFont="1" applyBorder="1" applyProtection="1"/>
    <xf numFmtId="164" fontId="0" fillId="0" borderId="12" xfId="1" applyNumberFormat="1" applyFont="1" applyBorder="1" applyProtection="1"/>
    <xf numFmtId="164" fontId="0" fillId="0" borderId="1" xfId="1" applyNumberFormat="1" applyFont="1" applyBorder="1" applyProtection="1"/>
    <xf numFmtId="44" fontId="0" fillId="0" borderId="3" xfId="1" applyFont="1" applyBorder="1" applyProtection="1"/>
    <xf numFmtId="164" fontId="0" fillId="0" borderId="5" xfId="1" applyNumberFormat="1" applyFont="1" applyBorder="1" applyProtection="1"/>
    <xf numFmtId="164" fontId="0" fillId="0" borderId="2" xfId="1" applyNumberFormat="1" applyFont="1" applyBorder="1" applyProtection="1"/>
    <xf numFmtId="44" fontId="0" fillId="0" borderId="1" xfId="1" applyFont="1" applyBorder="1" applyProtection="1"/>
    <xf numFmtId="44" fontId="0" fillId="0" borderId="2" xfId="1" applyFont="1" applyBorder="1" applyProtection="1"/>
    <xf numFmtId="0" fontId="2" fillId="0" borderId="1" xfId="0" applyFont="1" applyBorder="1" applyProtection="1"/>
    <xf numFmtId="3" fontId="8" fillId="8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10" borderId="6" xfId="1" applyFont="1" applyFill="1" applyBorder="1" applyAlignment="1" applyProtection="1">
      <alignment horizontal="center" vertical="center"/>
    </xf>
    <xf numFmtId="44" fontId="4" fillId="10" borderId="7" xfId="1" applyFont="1" applyFill="1" applyBorder="1" applyAlignment="1" applyProtection="1">
      <alignment horizontal="center" vertical="center"/>
    </xf>
    <xf numFmtId="44" fontId="4" fillId="10" borderId="8" xfId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9" borderId="15" xfId="0" applyFont="1" applyFill="1" applyBorder="1" applyAlignment="1" applyProtection="1">
      <alignment vertical="center"/>
      <protection locked="0"/>
    </xf>
    <xf numFmtId="0" fontId="4" fillId="9" borderId="16" xfId="0" applyFont="1" applyFill="1" applyBorder="1" applyAlignment="1" applyProtection="1">
      <alignment vertical="center"/>
      <protection locked="0"/>
    </xf>
    <xf numFmtId="0" fontId="4" fillId="9" borderId="17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>
      <alignment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10" borderId="20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10" borderId="1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Fill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7EBE45"/>
      <color rgb="FFD95A3A"/>
      <color rgb="FF2B8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50800</xdr:rowOff>
    </xdr:from>
    <xdr:to>
      <xdr:col>1</xdr:col>
      <xdr:colOff>1896124</xdr:colOff>
      <xdr:row>1</xdr:row>
      <xdr:rowOff>1358900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DF0B35-37ED-154A-8F66-9CBDFB6F0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0"/>
          <a:ext cx="2162824" cy="130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showGridLines="0" tabSelected="1" zoomScale="110" zoomScaleNormal="110" zoomScalePageLayoutView="110" workbookViewId="0">
      <selection activeCell="C38" sqref="C38"/>
    </sheetView>
  </sheetViews>
  <sheetFormatPr baseColWidth="10" defaultRowHeight="16"/>
  <cols>
    <col min="1" max="1" width="3.5" style="1" customWidth="1"/>
    <col min="2" max="2" width="27.6640625" style="1" customWidth="1"/>
    <col min="3" max="3" width="16.83203125" style="1" customWidth="1"/>
    <col min="4" max="4" width="13" style="1" customWidth="1"/>
    <col min="5" max="5" width="14.5" style="1" customWidth="1"/>
    <col min="6" max="6" width="13" style="1" customWidth="1"/>
    <col min="7" max="7" width="15.1640625" style="1" customWidth="1"/>
    <col min="8" max="8" width="14.83203125" style="1" customWidth="1"/>
    <col min="9" max="9" width="15.6640625" style="1" customWidth="1"/>
    <col min="10" max="10" width="14.5" style="1" customWidth="1"/>
    <col min="11" max="11" width="3.5" style="1" customWidth="1"/>
    <col min="12" max="16384" width="10.83203125" style="1"/>
  </cols>
  <sheetData>
    <row r="2" spans="1:10" ht="117" customHeight="1" thickBot="1">
      <c r="A2" s="63"/>
      <c r="B2" s="63"/>
      <c r="C2" s="64" t="s">
        <v>46</v>
      </c>
      <c r="D2" s="64"/>
      <c r="E2" s="64"/>
      <c r="F2" s="64"/>
      <c r="G2" s="64"/>
      <c r="H2" s="64"/>
      <c r="I2" s="64"/>
      <c r="J2" s="64"/>
    </row>
    <row r="3" spans="1:10" s="28" customFormat="1" ht="42" customHeight="1" thickBot="1">
      <c r="B3" s="29"/>
      <c r="C3" s="68" t="s">
        <v>45</v>
      </c>
      <c r="D3" s="69"/>
      <c r="E3" s="69"/>
      <c r="F3" s="69"/>
      <c r="G3" s="69"/>
      <c r="H3" s="69"/>
      <c r="I3" s="69"/>
      <c r="J3" s="70"/>
    </row>
    <row r="4" spans="1:10" s="18" customFormat="1" ht="30" customHeight="1" thickBot="1">
      <c r="B4" s="17"/>
      <c r="C4" s="65" t="s">
        <v>25</v>
      </c>
      <c r="D4" s="65"/>
      <c r="E4" s="65"/>
      <c r="F4" s="20"/>
      <c r="G4" s="59" t="s">
        <v>12</v>
      </c>
      <c r="H4" s="60"/>
      <c r="J4" s="19"/>
    </row>
    <row r="5" spans="1:10" s="18" customFormat="1" ht="76" customHeight="1" thickBot="1">
      <c r="B5" s="3" t="s">
        <v>0</v>
      </c>
      <c r="C5" s="71" t="s">
        <v>15</v>
      </c>
      <c r="D5" s="72" t="s">
        <v>17</v>
      </c>
      <c r="E5" s="73" t="s">
        <v>16</v>
      </c>
      <c r="F5" s="74" t="s">
        <v>0</v>
      </c>
      <c r="G5" s="71" t="s">
        <v>1</v>
      </c>
      <c r="H5" s="73" t="s">
        <v>43</v>
      </c>
      <c r="I5" s="66"/>
      <c r="J5" s="67"/>
    </row>
    <row r="6" spans="1:10" ht="21">
      <c r="B6" s="2"/>
      <c r="C6" s="40" t="s">
        <v>2</v>
      </c>
      <c r="D6" s="41">
        <v>3.99</v>
      </c>
      <c r="E6" s="41">
        <f>+D6*3</f>
        <v>11.97</v>
      </c>
      <c r="F6" s="42" t="s">
        <v>0</v>
      </c>
      <c r="G6" s="44">
        <v>50</v>
      </c>
      <c r="H6" s="44">
        <f>+G6*3</f>
        <v>150</v>
      </c>
    </row>
    <row r="7" spans="1:10" ht="21">
      <c r="B7" s="2"/>
      <c r="C7" s="45" t="s">
        <v>3</v>
      </c>
      <c r="D7" s="53">
        <v>3.49</v>
      </c>
      <c r="E7" s="52">
        <f t="shared" ref="E7:E9" si="0">+D7*3</f>
        <v>10.47</v>
      </c>
      <c r="F7" s="42" t="s">
        <v>0</v>
      </c>
      <c r="G7" s="51">
        <v>100</v>
      </c>
      <c r="H7" s="48">
        <f t="shared" ref="H7:H9" si="1">+G7*3</f>
        <v>300</v>
      </c>
    </row>
    <row r="8" spans="1:10" ht="21">
      <c r="B8" s="2"/>
      <c r="C8" s="45" t="s">
        <v>4</v>
      </c>
      <c r="D8" s="53">
        <v>2.99</v>
      </c>
      <c r="E8" s="52">
        <f t="shared" si="0"/>
        <v>8.9700000000000006</v>
      </c>
      <c r="F8" s="42" t="s">
        <v>0</v>
      </c>
      <c r="G8" s="51">
        <v>250</v>
      </c>
      <c r="H8" s="48">
        <f t="shared" si="1"/>
        <v>750</v>
      </c>
    </row>
    <row r="9" spans="1:10" ht="21">
      <c r="B9" s="2"/>
      <c r="C9" s="45" t="s">
        <v>5</v>
      </c>
      <c r="D9" s="53">
        <v>2.4900000000000002</v>
      </c>
      <c r="E9" s="53">
        <f t="shared" si="0"/>
        <v>7.4700000000000006</v>
      </c>
      <c r="F9" s="42" t="s">
        <v>0</v>
      </c>
      <c r="G9" s="51">
        <v>500</v>
      </c>
      <c r="H9" s="51">
        <f t="shared" si="1"/>
        <v>1500</v>
      </c>
    </row>
    <row r="10" spans="1:10" ht="21">
      <c r="B10" s="2"/>
      <c r="C10" s="4"/>
      <c r="D10" s="5"/>
      <c r="E10" s="6"/>
      <c r="F10" s="5"/>
      <c r="G10" s="7"/>
      <c r="H10" s="6"/>
    </row>
    <row r="11" spans="1:10" ht="3" customHeight="1">
      <c r="B11" s="2"/>
    </row>
    <row r="12" spans="1:10" s="18" customFormat="1" ht="30" customHeight="1" thickBot="1">
      <c r="B12" s="78" t="s">
        <v>21</v>
      </c>
      <c r="C12" s="65" t="s">
        <v>26</v>
      </c>
      <c r="D12" s="65"/>
      <c r="E12" s="65"/>
      <c r="F12" s="20" t="s">
        <v>0</v>
      </c>
      <c r="G12" s="59" t="s">
        <v>12</v>
      </c>
      <c r="H12" s="60"/>
      <c r="I12" s="76" t="s">
        <v>13</v>
      </c>
      <c r="J12" s="77"/>
    </row>
    <row r="13" spans="1:10" ht="70" customHeight="1" thickBot="1">
      <c r="B13" s="3" t="s">
        <v>0</v>
      </c>
      <c r="C13" s="71" t="s">
        <v>15</v>
      </c>
      <c r="D13" s="72" t="s">
        <v>17</v>
      </c>
      <c r="E13" s="73" t="s">
        <v>42</v>
      </c>
      <c r="F13" s="74" t="s">
        <v>0</v>
      </c>
      <c r="G13" s="75" t="s">
        <v>1</v>
      </c>
      <c r="H13" s="73" t="s">
        <v>11</v>
      </c>
      <c r="I13" s="61"/>
      <c r="J13" s="62"/>
    </row>
    <row r="14" spans="1:10" ht="21" customHeight="1">
      <c r="B14" s="8"/>
      <c r="C14" s="54" t="s">
        <v>2</v>
      </c>
      <c r="D14" s="52">
        <f>+D6-0.2</f>
        <v>3.79</v>
      </c>
      <c r="E14" s="52">
        <f>+D14*6</f>
        <v>22.740000000000002</v>
      </c>
      <c r="F14" s="42" t="s">
        <v>0</v>
      </c>
      <c r="G14" s="44">
        <f>+G6*0.93</f>
        <v>46.5</v>
      </c>
      <c r="H14" s="44">
        <f>+G14*6</f>
        <v>279</v>
      </c>
    </row>
    <row r="15" spans="1:10" ht="21" customHeight="1">
      <c r="B15" s="8"/>
      <c r="C15" s="45" t="s">
        <v>3</v>
      </c>
      <c r="D15" s="53">
        <f t="shared" ref="D15:D17" si="2">+D7-0.2</f>
        <v>3.29</v>
      </c>
      <c r="E15" s="52">
        <f t="shared" ref="E15:E17" si="3">+D15*6</f>
        <v>19.740000000000002</v>
      </c>
      <c r="F15" s="42" t="s">
        <v>0</v>
      </c>
      <c r="G15" s="48">
        <f t="shared" ref="G15:G17" si="4">+G7*0.93</f>
        <v>93</v>
      </c>
      <c r="H15" s="48">
        <f t="shared" ref="H15:H17" si="5">+G15*6</f>
        <v>558</v>
      </c>
    </row>
    <row r="16" spans="1:10" ht="21" customHeight="1">
      <c r="B16" s="9" t="s">
        <v>0</v>
      </c>
      <c r="C16" s="45" t="s">
        <v>4</v>
      </c>
      <c r="D16" s="53">
        <f t="shared" si="2"/>
        <v>2.79</v>
      </c>
      <c r="E16" s="52">
        <f t="shared" si="3"/>
        <v>16.740000000000002</v>
      </c>
      <c r="F16" s="42" t="s">
        <v>0</v>
      </c>
      <c r="G16" s="48">
        <f t="shared" si="4"/>
        <v>232.5</v>
      </c>
      <c r="H16" s="48">
        <f t="shared" si="5"/>
        <v>1395</v>
      </c>
    </row>
    <row r="17" spans="2:10" ht="21" customHeight="1">
      <c r="B17" s="2"/>
      <c r="C17" s="45" t="s">
        <v>5</v>
      </c>
      <c r="D17" s="53">
        <f t="shared" si="2"/>
        <v>2.29</v>
      </c>
      <c r="E17" s="53">
        <f t="shared" si="3"/>
        <v>13.74</v>
      </c>
      <c r="F17" s="42" t="s">
        <v>0</v>
      </c>
      <c r="G17" s="51">
        <f t="shared" si="4"/>
        <v>465</v>
      </c>
      <c r="H17" s="51">
        <f t="shared" si="5"/>
        <v>2790</v>
      </c>
    </row>
    <row r="18" spans="2:10" ht="21">
      <c r="B18" s="2"/>
      <c r="C18" s="4"/>
      <c r="D18" s="5"/>
      <c r="E18" s="6"/>
      <c r="F18" s="5"/>
      <c r="G18" s="10"/>
      <c r="H18" s="6"/>
    </row>
    <row r="19" spans="2:10" ht="1" customHeight="1">
      <c r="B19" s="2"/>
    </row>
    <row r="20" spans="2:10" s="18" customFormat="1" ht="30" customHeight="1" thickBot="1">
      <c r="B20" s="79" t="s">
        <v>37</v>
      </c>
      <c r="C20" s="80" t="s">
        <v>36</v>
      </c>
      <c r="D20" s="80"/>
      <c r="E20" s="80"/>
      <c r="F20" s="81" t="s">
        <v>0</v>
      </c>
      <c r="G20" s="82" t="s">
        <v>12</v>
      </c>
      <c r="H20" s="83"/>
      <c r="I20" s="76" t="s">
        <v>38</v>
      </c>
      <c r="J20" s="77"/>
    </row>
    <row r="21" spans="2:10" ht="72" customHeight="1" thickBot="1">
      <c r="B21" s="84"/>
      <c r="C21" s="71" t="s">
        <v>15</v>
      </c>
      <c r="D21" s="72" t="s">
        <v>17</v>
      </c>
      <c r="E21" s="73" t="s">
        <v>40</v>
      </c>
      <c r="F21" s="74" t="s">
        <v>0</v>
      </c>
      <c r="G21" s="71" t="s">
        <v>1</v>
      </c>
      <c r="H21" s="73" t="s">
        <v>39</v>
      </c>
      <c r="I21" s="85"/>
      <c r="J21" s="85"/>
    </row>
    <row r="22" spans="2:10" ht="21" customHeight="1">
      <c r="B22" s="84"/>
      <c r="C22" s="54" t="s">
        <v>47</v>
      </c>
      <c r="D22" s="52">
        <f>+D6-0.3</f>
        <v>3.6900000000000004</v>
      </c>
      <c r="E22" s="52">
        <f>+D22*9</f>
        <v>33.21</v>
      </c>
      <c r="F22" s="42" t="s">
        <v>0</v>
      </c>
      <c r="G22" s="48">
        <f>+G14*0.9</f>
        <v>41.85</v>
      </c>
      <c r="H22" s="48">
        <f>+G22*9</f>
        <v>376.65000000000003</v>
      </c>
      <c r="I22" s="85"/>
      <c r="J22" s="85"/>
    </row>
    <row r="23" spans="2:10" ht="21" customHeight="1">
      <c r="B23" s="84"/>
      <c r="C23" s="45" t="s">
        <v>3</v>
      </c>
      <c r="D23" s="53">
        <f t="shared" ref="D23:D25" si="6">+D7-0.3</f>
        <v>3.1900000000000004</v>
      </c>
      <c r="E23" s="53">
        <f t="shared" ref="E23:E25" si="7">+D23*9</f>
        <v>28.710000000000004</v>
      </c>
      <c r="F23" s="42" t="s">
        <v>0</v>
      </c>
      <c r="G23" s="51">
        <f t="shared" ref="G23:G25" si="8">+G15*0.9</f>
        <v>83.7</v>
      </c>
      <c r="H23" s="51">
        <f t="shared" ref="H23:H25" si="9">+G23*9</f>
        <v>753.30000000000007</v>
      </c>
      <c r="I23" s="85"/>
      <c r="J23" s="85"/>
    </row>
    <row r="24" spans="2:10" ht="21" customHeight="1">
      <c r="B24" s="86" t="s">
        <v>0</v>
      </c>
      <c r="C24" s="45" t="s">
        <v>4</v>
      </c>
      <c r="D24" s="53">
        <f t="shared" si="6"/>
        <v>2.6900000000000004</v>
      </c>
      <c r="E24" s="53">
        <f t="shared" si="7"/>
        <v>24.210000000000004</v>
      </c>
      <c r="F24" s="42" t="s">
        <v>0</v>
      </c>
      <c r="G24" s="51">
        <f t="shared" si="8"/>
        <v>209.25</v>
      </c>
      <c r="H24" s="51">
        <f t="shared" si="9"/>
        <v>1883.25</v>
      </c>
      <c r="I24" s="85"/>
      <c r="J24" s="85"/>
    </row>
    <row r="25" spans="2:10" ht="21" customHeight="1">
      <c r="B25" s="84"/>
      <c r="C25" s="45" t="s">
        <v>5</v>
      </c>
      <c r="D25" s="53">
        <f t="shared" si="6"/>
        <v>2.1900000000000004</v>
      </c>
      <c r="E25" s="53">
        <f t="shared" si="7"/>
        <v>19.710000000000004</v>
      </c>
      <c r="F25" s="42" t="s">
        <v>0</v>
      </c>
      <c r="G25" s="51">
        <f t="shared" si="8"/>
        <v>418.5</v>
      </c>
      <c r="H25" s="51">
        <f t="shared" si="9"/>
        <v>3766.5</v>
      </c>
      <c r="I25" s="85"/>
      <c r="J25" s="85"/>
    </row>
    <row r="26" spans="2:10" s="25" customFormat="1" ht="21" customHeight="1">
      <c r="B26" s="8"/>
      <c r="C26" s="26"/>
      <c r="D26" s="5"/>
      <c r="E26" s="5"/>
      <c r="F26" s="27"/>
      <c r="G26" s="6"/>
      <c r="H26" s="6"/>
    </row>
    <row r="27" spans="2:10" s="25" customFormat="1" ht="21" hidden="1" customHeight="1">
      <c r="B27" s="8"/>
      <c r="C27" s="26"/>
      <c r="D27" s="5"/>
      <c r="E27" s="5"/>
      <c r="F27" s="27"/>
      <c r="G27" s="6"/>
      <c r="H27" s="6"/>
    </row>
    <row r="28" spans="2:10" s="24" customFormat="1" ht="30" customHeight="1" thickBot="1">
      <c r="B28" s="79" t="s">
        <v>22</v>
      </c>
      <c r="C28" s="80" t="s">
        <v>27</v>
      </c>
      <c r="D28" s="80"/>
      <c r="E28" s="80"/>
      <c r="F28" s="81" t="s">
        <v>0</v>
      </c>
      <c r="G28" s="82" t="s">
        <v>12</v>
      </c>
      <c r="H28" s="83"/>
      <c r="I28" s="76" t="s">
        <v>14</v>
      </c>
      <c r="J28" s="77"/>
    </row>
    <row r="29" spans="2:10" s="25" customFormat="1" ht="72" customHeight="1" thickBot="1">
      <c r="B29" s="84"/>
      <c r="C29" s="71" t="s">
        <v>15</v>
      </c>
      <c r="D29" s="72" t="s">
        <v>17</v>
      </c>
      <c r="E29" s="73" t="s">
        <v>41</v>
      </c>
      <c r="F29" s="74" t="s">
        <v>0</v>
      </c>
      <c r="G29" s="71" t="s">
        <v>1</v>
      </c>
      <c r="H29" s="73" t="s">
        <v>10</v>
      </c>
      <c r="I29" s="85"/>
      <c r="J29" s="85"/>
    </row>
    <row r="30" spans="2:10" s="25" customFormat="1" ht="21" customHeight="1">
      <c r="B30" s="84"/>
      <c r="C30" s="54" t="s">
        <v>47</v>
      </c>
      <c r="D30" s="52">
        <f>+D6-0.4</f>
        <v>3.5900000000000003</v>
      </c>
      <c r="E30" s="46">
        <f>+D30*12</f>
        <v>43.080000000000005</v>
      </c>
      <c r="F30" s="42" t="s">
        <v>0</v>
      </c>
      <c r="G30" s="43">
        <f>+G22*0.93</f>
        <v>38.920500000000004</v>
      </c>
      <c r="H30" s="44">
        <f>+G30*12</f>
        <v>467.04600000000005</v>
      </c>
      <c r="I30" s="85"/>
      <c r="J30" s="85"/>
    </row>
    <row r="31" spans="2:10" s="25" customFormat="1" ht="21" customHeight="1">
      <c r="B31" s="84"/>
      <c r="C31" s="45" t="s">
        <v>3</v>
      </c>
      <c r="D31" s="53">
        <f t="shared" ref="D31:D33" si="10">+D7-0.4</f>
        <v>3.0900000000000003</v>
      </c>
      <c r="E31" s="46">
        <f t="shared" ref="E31:E33" si="11">+D31*12</f>
        <v>37.080000000000005</v>
      </c>
      <c r="F31" s="42" t="s">
        <v>0</v>
      </c>
      <c r="G31" s="47">
        <f t="shared" ref="G31:G33" si="12">+G23*0.93</f>
        <v>77.841000000000008</v>
      </c>
      <c r="H31" s="48">
        <f t="shared" ref="H31:H33" si="13">+G31*12</f>
        <v>934.0920000000001</v>
      </c>
      <c r="I31" s="85"/>
      <c r="J31" s="85"/>
    </row>
    <row r="32" spans="2:10" s="25" customFormat="1" ht="21" customHeight="1">
      <c r="B32" s="86" t="s">
        <v>0</v>
      </c>
      <c r="C32" s="45" t="s">
        <v>4</v>
      </c>
      <c r="D32" s="53">
        <f t="shared" si="10"/>
        <v>2.5900000000000003</v>
      </c>
      <c r="E32" s="46">
        <f t="shared" si="11"/>
        <v>31.080000000000005</v>
      </c>
      <c r="F32" s="42" t="s">
        <v>0</v>
      </c>
      <c r="G32" s="47">
        <f t="shared" si="12"/>
        <v>194.60250000000002</v>
      </c>
      <c r="H32" s="48">
        <f t="shared" si="13"/>
        <v>2335.2300000000005</v>
      </c>
      <c r="I32" s="85"/>
      <c r="J32" s="85"/>
    </row>
    <row r="33" spans="1:11" s="25" customFormat="1" ht="21" customHeight="1">
      <c r="B33" s="84"/>
      <c r="C33" s="45" t="s">
        <v>5</v>
      </c>
      <c r="D33" s="53">
        <f t="shared" si="10"/>
        <v>2.0900000000000003</v>
      </c>
      <c r="E33" s="49">
        <f t="shared" si="11"/>
        <v>25.080000000000005</v>
      </c>
      <c r="F33" s="42" t="s">
        <v>0</v>
      </c>
      <c r="G33" s="50">
        <f t="shared" si="12"/>
        <v>389.20500000000004</v>
      </c>
      <c r="H33" s="51">
        <f t="shared" si="13"/>
        <v>4670.4600000000009</v>
      </c>
      <c r="I33" s="85"/>
      <c r="J33" s="85"/>
    </row>
    <row r="34" spans="1:11" s="25" customFormat="1" ht="21" customHeight="1">
      <c r="B34" s="8"/>
      <c r="C34" s="26"/>
      <c r="D34" s="5"/>
      <c r="E34" s="5"/>
      <c r="F34" s="27"/>
      <c r="G34" s="6"/>
      <c r="H34" s="6"/>
    </row>
    <row r="36" spans="1:11" ht="17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ht="71" customHeight="1" thickBot="1">
      <c r="A37" s="16"/>
      <c r="B37" s="23" t="s">
        <v>35</v>
      </c>
      <c r="C37" s="55">
        <v>125</v>
      </c>
      <c r="D37" s="11"/>
      <c r="E37" s="11"/>
      <c r="F37" s="12"/>
      <c r="G37" s="11"/>
      <c r="H37" s="11"/>
      <c r="I37" s="11"/>
      <c r="K37" s="16"/>
    </row>
    <row r="38" spans="1:11" s="8" customFormat="1" ht="83" customHeight="1" thickBot="1">
      <c r="A38" s="16"/>
      <c r="B38" s="87" t="s">
        <v>6</v>
      </c>
      <c r="C38" s="88" t="s">
        <v>28</v>
      </c>
      <c r="D38" s="89" t="s">
        <v>18</v>
      </c>
      <c r="E38" s="89" t="s">
        <v>19</v>
      </c>
      <c r="F38" s="90" t="s">
        <v>24</v>
      </c>
      <c r="G38" s="91" t="s">
        <v>20</v>
      </c>
      <c r="H38" s="92" t="s">
        <v>23</v>
      </c>
      <c r="I38" s="93" t="s">
        <v>48</v>
      </c>
      <c r="J38" s="84"/>
      <c r="K38" s="16"/>
    </row>
    <row r="39" spans="1:11" ht="27" customHeight="1">
      <c r="A39" s="15"/>
      <c r="B39" s="85" t="s">
        <v>0</v>
      </c>
      <c r="C39" s="13">
        <v>3</v>
      </c>
      <c r="D39" s="30">
        <f>+C37</f>
        <v>125</v>
      </c>
      <c r="E39" s="31">
        <f>IF(D39&lt;100,3.99,IF(D39&lt;250,3.49,IF(D39&lt;500,2.99,IF(D39&lt;10000,2.49))))</f>
        <v>3.49</v>
      </c>
      <c r="F39" s="32">
        <f t="shared" ref="F39:G42" si="14">+E39*C39</f>
        <v>10.47</v>
      </c>
      <c r="G39" s="56">
        <f t="shared" si="14"/>
        <v>1308.75</v>
      </c>
      <c r="H39" s="33">
        <f>IF(D39&lt;100,H6,IF(D39&lt;250,H7,IF(D39&lt;500,H8,IF(D39&lt;10000,H9))))</f>
        <v>300</v>
      </c>
      <c r="I39" s="56">
        <f t="shared" ref="I39:I41" si="15">+H39+G39</f>
        <v>1608.75</v>
      </c>
      <c r="J39" s="94" t="s">
        <v>7</v>
      </c>
      <c r="K39" s="15"/>
    </row>
    <row r="40" spans="1:11" ht="26" customHeight="1">
      <c r="A40" s="15"/>
      <c r="B40" s="95" t="s">
        <v>0</v>
      </c>
      <c r="C40" s="14">
        <v>6</v>
      </c>
      <c r="D40" s="34">
        <f>+C37</f>
        <v>125</v>
      </c>
      <c r="E40" s="35">
        <f>IF(D40&lt;100,3.79,IF(D40&lt;250,3.29,IF(D40&lt;500,2.79,IF(D40&lt;10000,2.29))))</f>
        <v>3.29</v>
      </c>
      <c r="F40" s="36">
        <f t="shared" si="14"/>
        <v>19.740000000000002</v>
      </c>
      <c r="G40" s="57">
        <f t="shared" si="14"/>
        <v>2467.5000000000005</v>
      </c>
      <c r="H40" s="37">
        <f>IF(D40&lt;100,H14, IF(D40&lt;250,H15, IF(D40&lt;500,H16, IF(D40&lt;10000,H17))))</f>
        <v>558</v>
      </c>
      <c r="I40" s="57">
        <f t="shared" si="15"/>
        <v>3025.5000000000005</v>
      </c>
      <c r="J40" s="94" t="s">
        <v>8</v>
      </c>
      <c r="K40" s="15"/>
    </row>
    <row r="41" spans="1:11" s="25" customFormat="1" ht="26" customHeight="1">
      <c r="A41" s="15"/>
      <c r="B41" s="95"/>
      <c r="C41" s="14">
        <v>9</v>
      </c>
      <c r="D41" s="38">
        <f>+C37</f>
        <v>125</v>
      </c>
      <c r="E41" s="39">
        <f>IF(D41&lt;100,3.69,IF(D41&lt;250,3.19,IF(D41&lt;500,2.69,IF(D41&lt;10000,2.19))))</f>
        <v>3.19</v>
      </c>
      <c r="F41" s="36">
        <f t="shared" ref="F41" si="16">+E41*C41</f>
        <v>28.71</v>
      </c>
      <c r="G41" s="57">
        <f t="shared" ref="G41" si="17">+F41*D41</f>
        <v>3588.75</v>
      </c>
      <c r="H41" s="37">
        <f>IF(D41&lt;100,H22, IF(D41&lt;250,H23, IF(D41&lt;500,H24, IF(D41&lt;10000,H25))))</f>
        <v>753.30000000000007</v>
      </c>
      <c r="I41" s="57">
        <f t="shared" si="15"/>
        <v>4342.05</v>
      </c>
      <c r="J41" s="94" t="s">
        <v>44</v>
      </c>
      <c r="K41" s="15"/>
    </row>
    <row r="42" spans="1:11" ht="29" customHeight="1" thickBot="1">
      <c r="A42" s="15"/>
      <c r="B42" s="85" t="s">
        <v>0</v>
      </c>
      <c r="C42" s="14">
        <v>12</v>
      </c>
      <c r="D42" s="34">
        <f>+C37</f>
        <v>125</v>
      </c>
      <c r="E42" s="39">
        <f>IF(D42&lt;100,3.59,IF(D42&lt;250,3.09, IF(D42&lt;500,2.59, IF(D42&lt;10000,2.09))))</f>
        <v>3.09</v>
      </c>
      <c r="F42" s="36">
        <f t="shared" si="14"/>
        <v>37.08</v>
      </c>
      <c r="G42" s="58">
        <f t="shared" si="14"/>
        <v>4635</v>
      </c>
      <c r="H42" s="37">
        <f>IF(D42&lt;100, H30, IF(D42&lt;250,H31, IF(D42&lt;500,H32, IF(D42&lt;10000,H33))))</f>
        <v>934.0920000000001</v>
      </c>
      <c r="I42" s="58">
        <f>+H42+G42</f>
        <v>5569.0920000000006</v>
      </c>
      <c r="J42" s="94" t="s">
        <v>9</v>
      </c>
      <c r="K42" s="15"/>
    </row>
    <row r="43" spans="1:11">
      <c r="A43" s="15"/>
      <c r="B43" s="15"/>
      <c r="C43" s="15"/>
      <c r="D43" s="15" t="s">
        <v>0</v>
      </c>
      <c r="E43" s="15" t="s">
        <v>0</v>
      </c>
      <c r="F43" s="15"/>
      <c r="G43" s="15"/>
      <c r="H43" s="15"/>
      <c r="I43" s="15"/>
      <c r="J43" s="15"/>
      <c r="K43" s="15"/>
    </row>
    <row r="45" spans="1:11">
      <c r="B45" s="21" t="s">
        <v>29</v>
      </c>
    </row>
    <row r="46" spans="1:11">
      <c r="B46" s="22" t="s">
        <v>30</v>
      </c>
    </row>
    <row r="47" spans="1:11">
      <c r="B47" s="22" t="s">
        <v>32</v>
      </c>
      <c r="C47" s="22"/>
    </row>
    <row r="48" spans="1:11">
      <c r="B48" s="22" t="s">
        <v>31</v>
      </c>
    </row>
    <row r="49" spans="2:2" s="22" customFormat="1">
      <c r="B49" s="22" t="s">
        <v>33</v>
      </c>
    </row>
    <row r="50" spans="2:2">
      <c r="B50" s="22" t="s">
        <v>34</v>
      </c>
    </row>
  </sheetData>
  <sheetProtection sheet="1" objects="1" scenarios="1"/>
  <mergeCells count="16">
    <mergeCell ref="C28:E28"/>
    <mergeCell ref="G28:H28"/>
    <mergeCell ref="I28:J28"/>
    <mergeCell ref="A2:B2"/>
    <mergeCell ref="C2:J2"/>
    <mergeCell ref="G4:H4"/>
    <mergeCell ref="I13:J13"/>
    <mergeCell ref="G20:H20"/>
    <mergeCell ref="I20:J20"/>
    <mergeCell ref="G12:H12"/>
    <mergeCell ref="C4:E4"/>
    <mergeCell ref="C12:E12"/>
    <mergeCell ref="C20:E20"/>
    <mergeCell ref="I12:J12"/>
    <mergeCell ref="I5:J5"/>
    <mergeCell ref="C3:J3"/>
  </mergeCells>
  <phoneticPr fontId="19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Debra Ives</cp:lastModifiedBy>
  <cp:lastPrinted>2020-11-06T19:29:48Z</cp:lastPrinted>
  <dcterms:created xsi:type="dcterms:W3CDTF">2020-10-15T19:22:29Z</dcterms:created>
  <dcterms:modified xsi:type="dcterms:W3CDTF">2020-11-16T14:02:14Z</dcterms:modified>
</cp:coreProperties>
</file>